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1473\Downloads\"/>
    </mc:Choice>
  </mc:AlternateContent>
  <workbookProtection workbookAlgorithmName="SHA-512" workbookHashValue="gP8ZeRDF0GYDysuUln8ftyauglmp6UV5MfcAnK6RYn9Ed3DbuPBMsOy53nv/Nrfv3n9eid5cA4tOZWW295UMHw==" workbookSaltValue="u2fKq5VN0ZbePe0p/3zEQQ==" workbookSpinCount="100000" lockStructure="1"/>
  <bookViews>
    <workbookView xWindow="0" yWindow="0" windowWidth="28800" windowHeight="12420"/>
  </bookViews>
  <sheets>
    <sheet name="E-TITLE" sheetId="1" r:id="rId1"/>
  </sheets>
  <definedNames>
    <definedName name="_xlnm.Print_Area" localSheetId="0">'E-TITLE'!$A$1:$I$59</definedName>
    <definedName name="TI_AZ">'E-TITLE'!$H$39</definedName>
    <definedName name="TI_DOM">'E-TITLE'!$H$32</definedName>
    <definedName name="TI_RSK">'E-TITLE'!$G$30</definedName>
    <definedName name="TI_RT">'E-TITLE'!$H$45</definedName>
    <definedName name="TI_TI">'E-TITLE'!$G$29</definedName>
    <definedName name="version">'E-TITLE'!$J$1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51" i="1" l="1"/>
  <c r="AD352" i="1" s="1"/>
  <c r="AD353" i="1" s="1"/>
  <c r="AD354" i="1" s="1"/>
  <c r="AD355" i="1" s="1"/>
  <c r="A56" i="1" l="1"/>
  <c r="A55" i="1"/>
  <c r="A54" i="1"/>
  <c r="H42" i="1"/>
  <c r="H45" i="1" s="1"/>
  <c r="Z304" i="1" s="1"/>
  <c r="A23" i="1"/>
  <c r="A39" i="1"/>
  <c r="A52" i="1" l="1"/>
  <c r="A57" i="1"/>
  <c r="Z306" i="1"/>
  <c r="A58" i="1" s="1"/>
  <c r="A47" i="1"/>
  <c r="A45" i="1"/>
  <c r="A50" i="1"/>
  <c r="A51" i="1"/>
  <c r="A43" i="1"/>
</calcChain>
</file>

<file path=xl/sharedStrings.xml><?xml version="1.0" encoding="utf-8"?>
<sst xmlns="http://schemas.openxmlformats.org/spreadsheetml/2006/main" count="187" uniqueCount="183">
  <si>
    <t>INSURANCE TAX SECTION</t>
  </si>
  <si>
    <t>RETALIATION REPORT</t>
  </si>
  <si>
    <t>for a FOREIGN/ALIEN</t>
  </si>
  <si>
    <t>TITLE INSURER</t>
  </si>
  <si>
    <t>INFORMATION ABOUT THE INSURER</t>
  </si>
  <si>
    <t>Name of Insurer</t>
  </si>
  <si>
    <t>NAIC #</t>
  </si>
  <si>
    <t>Mailing Address</t>
  </si>
  <si>
    <t>City</t>
  </si>
  <si>
    <t>State</t>
  </si>
  <si>
    <t>ZIP Code</t>
  </si>
  <si>
    <t>Domicile State*</t>
  </si>
  <si>
    <t>Postal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</si>
  <si>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</si>
  <si>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</si>
  <si>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</si>
  <si>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</si>
  <si>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</si>
  <si>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</si>
  <si>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</si>
  <si>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</si>
  <si>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</si>
  <si>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</si>
  <si>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</si>
  <si>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</si>
  <si>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</si>
  <si>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</si>
  <si>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</si>
  <si>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</si>
  <si>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</si>
  <si>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</si>
  <si>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</si>
  <si>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</si>
  <si>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</si>
  <si>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</si>
  <si>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</si>
  <si>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</si>
  <si>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</si>
  <si>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</si>
  <si>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</si>
  <si>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</si>
  <si>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</si>
  <si>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</si>
  <si>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</si>
  <si>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</si>
  <si>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</si>
  <si>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</si>
  <si>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</si>
  <si>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</si>
  <si>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</si>
  <si>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</si>
  <si>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</si>
  <si>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</si>
  <si>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</si>
  <si>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</si>
  <si>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</si>
  <si>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</si>
  <si>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</si>
  <si>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</si>
  <si>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</si>
  <si>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</si>
  <si>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</si>
  <si>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</si>
  <si>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</si>
  <si>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</si>
  <si>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</si>
  <si>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</si>
  <si>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</si>
  <si>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</si>
  <si>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</si>
  <si>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</si>
  <si>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</si>
  <si>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</si>
  <si>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</si>
  <si>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</si>
  <si>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</si>
  <si>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</si>
  <si>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</si>
  <si>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</si>
  <si>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</si>
  <si>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</si>
  <si>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</si>
  <si>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</si>
  <si>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</si>
  <si>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</si>
  <si>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</si>
  <si>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</si>
  <si>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</si>
  <si>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</si>
  <si>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</si>
  <si>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</si>
  <si>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</si>
  <si>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</si>
  <si>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</si>
  <si>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</si>
  <si>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</si>
  <si>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</si>
  <si>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</si>
  <si>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</si>
  <si>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</si>
  <si>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</si>
  <si>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</si>
  <si>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</si>
  <si>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</si>
  <si>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</si>
  <si>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</si>
  <si>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</si>
  <si>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</si>
  <si>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</si>
  <si>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</si>
  <si>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</si>
  <si>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</si>
  <si>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</si>
  <si>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American Samoa</t>
  </si>
  <si>
    <t>AS</t>
  </si>
  <si>
    <t>District of Columbia</t>
  </si>
  <si>
    <t>DC</t>
  </si>
  <si>
    <t>Federated States of Micronesia</t>
  </si>
  <si>
    <t>FM</t>
  </si>
  <si>
    <t>Guam</t>
  </si>
  <si>
    <t>GU</t>
  </si>
  <si>
    <t>Marshall Islands</t>
  </si>
  <si>
    <t>MH</t>
  </si>
  <si>
    <t>Northern Mariana Islands</t>
  </si>
  <si>
    <t>MP</t>
  </si>
  <si>
    <t>Palau</t>
  </si>
  <si>
    <t>PW</t>
  </si>
  <si>
    <t>Puerto Rico</t>
  </si>
  <si>
    <t>PR</t>
  </si>
  <si>
    <t>Virgin Islands</t>
  </si>
  <si>
    <t>VI</t>
  </si>
  <si>
    <t>US States, Capitals</t>
  </si>
  <si>
    <t>*For "Domicile State," enter the two-letter state code.  An alien insurer must file based on its port-of-entry state.</t>
  </si>
  <si>
    <t>INFORMATION ABOUT THE PREPARER</t>
  </si>
  <si>
    <t>Preparer's Name</t>
  </si>
  <si>
    <t>Position Title</t>
  </si>
  <si>
    <t>E-mail Address</t>
  </si>
  <si>
    <t>Phone</t>
  </si>
  <si>
    <t>Date</t>
  </si>
  <si>
    <t>Tax Year</t>
  </si>
  <si>
    <t>Form E-TITLE</t>
  </si>
  <si>
    <t>SECTION A: DOMICILE STATE TAX INFORMATION</t>
  </si>
  <si>
    <t>A.</t>
  </si>
  <si>
    <t>SECTION B: ARIZONA STATE INCOME STATE TAX</t>
  </si>
  <si>
    <t>Yes</t>
  </si>
  <si>
    <t>No</t>
  </si>
  <si>
    <t>B.</t>
  </si>
  <si>
    <t>SECTION C: RETALIATION DUE</t>
  </si>
  <si>
    <t>If any automatic calcuation in this Report is incorrect, immediately e-mail sgreenberg@azinsurance.gov.</t>
  </si>
  <si>
    <t>TI_DOM</t>
  </si>
  <si>
    <t>TI_AZ</t>
  </si>
  <si>
    <t>Type of filing (new or amended):</t>
  </si>
  <si>
    <t>New</t>
  </si>
  <si>
    <t>Amended</t>
  </si>
  <si>
    <t>TI_RT | PC-04</t>
  </si>
  <si>
    <t>&gt;  If Line B exceeds Line A, enter $0.00.  Otherwise, enter Line A minus Line B.</t>
  </si>
  <si>
    <t>Is the title insurer part of a larger business enterprise that is filing its Arizona state income tax return on a consolidated basis?</t>
  </si>
  <si>
    <t>OPTins</t>
  </si>
  <si>
    <t>Mail</t>
  </si>
  <si>
    <t xml:space="preserve">For the Calendar Year ended December 31, </t>
  </si>
  <si>
    <t xml:space="preserve">PREPARER'S ATTESTATION:   </t>
  </si>
  <si>
    <t>any forms, statements, schedules, worksheets and other documentation, is true, complete and correct.</t>
  </si>
  <si>
    <t>Preparer's Signature</t>
  </si>
  <si>
    <t>&gt; If Arizona risk premiums differ from premiums in your Annual Statement, a document detailing the differences.</t>
  </si>
  <si>
    <t>The following instructions are based on the entries you made in the preceding sections.</t>
  </si>
  <si>
    <t>Tax Rate</t>
  </si>
  <si>
    <t xml:space="preserve">Total risk premiums from title insurance on Arizona property </t>
  </si>
  <si>
    <t>Arizona title insurance premiums as reported in Annual Statement</t>
  </si>
  <si>
    <t>Is the insurer submitting a tax filing extension to Arizona Department of Revenue ("ADOR") (Yes or No)?</t>
  </si>
  <si>
    <t>OPTION 1:</t>
  </si>
  <si>
    <t>OPTION 2:</t>
  </si>
  <si>
    <t>Tax your domicile state would have imposed on the Arizona risk premiums:</t>
  </si>
  <si>
    <t>TI_TI</t>
  </si>
  <si>
    <t>TI_RSK</t>
  </si>
  <si>
    <t>Current Tax Year</t>
  </si>
  <si>
    <t>Filing Year</t>
  </si>
  <si>
    <t>version</t>
  </si>
  <si>
    <r>
      <t xml:space="preserve">You </t>
    </r>
    <r>
      <rPr>
        <b/>
        <u/>
        <sz val="11"/>
        <color rgb="FFFF0000"/>
        <rFont val="Arial"/>
        <family val="2"/>
      </rPr>
      <t>must</t>
    </r>
    <r>
      <rPr>
        <b/>
        <sz val="11"/>
        <color rgb="FFFF0000"/>
        <rFont val="Arial"/>
        <family val="2"/>
      </rPr>
      <t xml:space="preserve"> file this and other tax forms</t>
    </r>
  </si>
  <si>
    <t>using the NAIC OPTins system.</t>
  </si>
  <si>
    <r>
      <rPr>
        <b/>
        <sz val="12"/>
        <color theme="10"/>
        <rFont val="Calibri"/>
        <family val="2"/>
      </rPr>
      <t xml:space="preserve">Web Site: </t>
    </r>
    <r>
      <rPr>
        <u/>
        <sz val="12"/>
        <color theme="10"/>
        <rFont val="Calibri"/>
        <family val="2"/>
      </rPr>
      <t>http://www.optins.org/</t>
    </r>
  </si>
  <si>
    <r>
      <rPr>
        <b/>
        <sz val="12"/>
        <color theme="10"/>
        <rFont val="Calibri"/>
        <family val="2"/>
      </rPr>
      <t xml:space="preserve">Email: </t>
    </r>
    <r>
      <rPr>
        <u/>
        <sz val="12"/>
        <color theme="10"/>
        <rFont val="Calibri"/>
        <family val="2"/>
      </rPr>
      <t>optinshelp@naic.org</t>
    </r>
  </si>
  <si>
    <r>
      <rPr>
        <b/>
        <sz val="12"/>
        <color rgb="FF0070C0"/>
        <rFont val="Calibri"/>
        <family val="2"/>
        <scheme val="minor"/>
      </rPr>
      <t xml:space="preserve">Phone: </t>
    </r>
    <r>
      <rPr>
        <sz val="12"/>
        <color rgb="FF0070C0"/>
        <rFont val="Calibri"/>
        <family val="2"/>
        <scheme val="minor"/>
      </rPr>
      <t>(816) 783-8990</t>
    </r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</si>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</sst>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%"/>
    <numFmt numFmtId="165" formatCode="_(&quot;$&quot;* #,##0_);_(&quot;$&quot;* \(#,##0\);_(&quot;$&quot;* &quot;-&quot;??_);_(@_)"/>
  </numFmts>
  <fonts count="21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</font>
    <font>
      <sz val="12"/>
      <color theme="0"/>
      <name val="Calibri"/>
      <family val="2"/>
    </font>
    <font>
      <u/>
      <sz val="12"/>
      <color theme="1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2"/>
      <color theme="10"/>
      <name val="Calibri"/>
      <family val="2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10" fillId="0" borderId="0" xfId="0" applyFont="1" applyAlignment="1">
      <alignment horizontal="right"/>
    </xf>
    <xf numFmtId="44" fontId="8" fillId="0" borderId="0" xfId="1" applyFont="1" applyBorder="1" applyAlignment="1"/>
    <xf numFmtId="44" fontId="0" fillId="0" borderId="0" xfId="1" applyFont="1" applyBorder="1" applyAlignment="1"/>
    <xf numFmtId="0" fontId="10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0" fillId="0" borderId="21" xfId="0" applyBorder="1"/>
    <xf numFmtId="0" fontId="0" fillId="0" borderId="5" xfId="0" applyBorder="1"/>
    <xf numFmtId="0" fontId="0" fillId="0" borderId="7" xfId="0" applyBorder="1"/>
    <xf numFmtId="0" fontId="0" fillId="0" borderId="3" xfId="0" applyBorder="1" applyAlignment="1">
      <alignment horizontal="right"/>
    </xf>
    <xf numFmtId="0" fontId="13" fillId="0" borderId="0" xfId="0" applyFont="1"/>
    <xf numFmtId="0" fontId="15" fillId="0" borderId="0" xfId="0" applyFont="1"/>
    <xf numFmtId="0" fontId="14" fillId="0" borderId="0" xfId="2"/>
    <xf numFmtId="0" fontId="19" fillId="0" borderId="0" xfId="0" applyFont="1"/>
    <xf numFmtId="0" fontId="0" fillId="0" borderId="0" xfId="0" applyBorder="1" applyAlignment="1">
      <alignment horizontal="right"/>
    </xf>
    <xf numFmtId="0" fontId="2" fillId="0" borderId="3" xfId="0" applyFont="1" applyBorder="1" applyAlignment="1" applyProtection="1">
      <alignment horizontal="center"/>
      <protection locked="0"/>
    </xf>
    <xf numFmtId="0" fontId="16" fillId="2" borderId="2" xfId="0" applyFont="1" applyFill="1" applyBorder="1"/>
    <xf numFmtId="0" fontId="16" fillId="2" borderId="5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4" fontId="2" fillId="0" borderId="16" xfId="1" applyFont="1" applyBorder="1" applyAlignment="1" applyProtection="1">
      <protection locked="0"/>
    </xf>
    <xf numFmtId="44" fontId="2" fillId="0" borderId="18" xfId="1" applyFont="1" applyBorder="1" applyAlignment="1" applyProtection="1">
      <protection locked="0"/>
    </xf>
    <xf numFmtId="44" fontId="0" fillId="0" borderId="16" xfId="1" applyFont="1" applyBorder="1" applyAlignment="1" applyProtection="1">
      <protection locked="0"/>
    </xf>
    <xf numFmtId="44" fontId="0" fillId="0" borderId="18" xfId="1" applyFont="1" applyBorder="1" applyAlignment="1" applyProtection="1">
      <protection locked="0"/>
    </xf>
    <xf numFmtId="0" fontId="2" fillId="0" borderId="0" xfId="0" applyFont="1" applyAlignment="1">
      <alignment wrapText="1"/>
    </xf>
    <xf numFmtId="44" fontId="0" fillId="0" borderId="16" xfId="1" applyFont="1" applyBorder="1" applyAlignment="1"/>
    <xf numFmtId="44" fontId="0" fillId="0" borderId="18" xfId="1" applyFont="1" applyBorder="1" applyAlignment="1"/>
    <xf numFmtId="44" fontId="2" fillId="0" borderId="19" xfId="1" applyFont="1" applyBorder="1" applyAlignment="1"/>
    <xf numFmtId="44" fontId="2" fillId="0" borderId="20" xfId="1" applyFont="1" applyBorder="1" applyAlignment="1"/>
    <xf numFmtId="0" fontId="0" fillId="0" borderId="15" xfId="0" applyBorder="1" applyAlignment="1">
      <alignment wrapText="1"/>
    </xf>
    <xf numFmtId="0" fontId="7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4" fillId="0" borderId="6" xfId="0" applyFont="1" applyBorder="1" applyAlignment="1"/>
    <xf numFmtId="0" fontId="4" fillId="0" borderId="7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7" fillId="0" borderId="16" xfId="1" applyNumberFormat="1" applyFont="1" applyBorder="1" applyAlignment="1" applyProtection="1">
      <protection locked="0"/>
    </xf>
    <xf numFmtId="165" fontId="7" fillId="0" borderId="18" xfId="1" applyNumberFormat="1" applyFont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4">
    <dxf>
      <numFmt numFmtId="164" formatCode="0.0000%"/>
    </dxf>
    <dxf>
      <border outline="0">
        <top style="thin">
          <color rgb="FF000000"/>
        </top>
      </border>
    </dxf>
    <dxf>
      <font>
        <color theme="0"/>
      </font>
      <border>
        <top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10538</xdr:rowOff>
    </xdr:from>
    <xdr:to>
      <xdr:col>0</xdr:col>
      <xdr:colOff>895350</xdr:colOff>
      <xdr:row>4</xdr:row>
      <xdr:rowOff>135058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38"/>
          <a:ext cx="895350" cy="8769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S199:U258" totalsRowShown="0" tableBorderDxfId="1">
  <autoFilter ref="S199:U258"/>
  <sortState ref="S208:U266">
    <sortCondition ref="S207:S266"/>
  </sortState>
  <tableColumns count="3">
    <tableColumn id="1" name="Postal"/>
    <tableColumn id="2" name="State"/>
    <tableColumn id="3" name="Tax Rat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ptinshelp@naic.org" TargetMode="External"/><Relationship Id="rId1" Type="http://schemas.openxmlformats.org/officeDocument/2006/relationships/hyperlink" Target="http://www.optins.org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5"/>
  <sheetViews>
    <sheetView tabSelected="1" topLeftCell="A4" zoomScaleNormal="100" workbookViewId="0">
      <selection activeCell="A16" sqref="A16"/>
    </sheetView>
  </sheetViews>
  <sheetFormatPr defaultRowHeight="15.75" x14ac:dyDescent="0.25"/>
  <cols>
    <col min="1" max="1" width="13.125" customWidth="1"/>
    <col min="9" max="9" width="15.75" customWidth="1"/>
    <col min="21" max="21" width="18.375" customWidth="1"/>
  </cols>
  <sheetData>
    <row r="1" spans="1:10" ht="18.75" x14ac:dyDescent="0.3">
      <c r="B1" s="47" t="s">
        <v>0</v>
      </c>
      <c r="H1" s="40" t="s">
        <v>140</v>
      </c>
      <c r="I1" s="38"/>
      <c r="J1" s="46" t="s">
        <v>176</v>
      </c>
    </row>
    <row r="2" spans="1:10" ht="13.5" customHeight="1" x14ac:dyDescent="0.25">
      <c r="B2" s="52" t="s">
        <v>177</v>
      </c>
      <c r="C2" s="54"/>
      <c r="D2" s="54"/>
      <c r="E2" s="55"/>
      <c r="H2" s="2" t="s">
        <v>1</v>
      </c>
      <c r="I2" s="2"/>
    </row>
    <row r="3" spans="1:10" ht="13.5" customHeight="1" x14ac:dyDescent="0.25">
      <c r="B3" s="53" t="s">
        <v>178</v>
      </c>
      <c r="C3" s="56"/>
      <c r="D3" s="56"/>
      <c r="E3" s="57"/>
      <c r="H3" s="2" t="s">
        <v>2</v>
      </c>
      <c r="I3" s="2"/>
    </row>
    <row r="4" spans="1:10" ht="13.5" customHeight="1" x14ac:dyDescent="0.25">
      <c r="B4" s="48" t="s">
        <v>179</v>
      </c>
      <c r="H4" s="39" t="s">
        <v>3</v>
      </c>
      <c r="I4" s="2"/>
    </row>
    <row r="5" spans="1:10" ht="13.5" customHeight="1" x14ac:dyDescent="0.25">
      <c r="B5" s="48" t="s">
        <v>180</v>
      </c>
      <c r="H5" s="15"/>
      <c r="I5" s="14"/>
    </row>
    <row r="6" spans="1:10" ht="13.5" customHeight="1" x14ac:dyDescent="0.25">
      <c r="B6" s="49" t="s">
        <v>181</v>
      </c>
      <c r="H6" s="12" t="s">
        <v>151</v>
      </c>
      <c r="I6" s="27" t="s">
        <v>152</v>
      </c>
    </row>
    <row r="7" spans="1:10" ht="10.5" customHeight="1" x14ac:dyDescent="0.25">
      <c r="F7" t="s">
        <v>182</v>
      </c>
      <c r="H7" s="50"/>
      <c r="I7" s="51"/>
      <c r="J7" s="17"/>
    </row>
    <row r="8" spans="1:10" ht="6.75" customHeight="1" x14ac:dyDescent="0.25">
      <c r="H8" s="12"/>
      <c r="I8" s="24"/>
    </row>
    <row r="9" spans="1:10" ht="13.5" customHeight="1" thickBot="1" x14ac:dyDescent="0.3">
      <c r="I9" s="13" t="s">
        <v>139</v>
      </c>
    </row>
    <row r="10" spans="1:10" ht="19.5" thickBot="1" x14ac:dyDescent="0.35">
      <c r="H10" s="12" t="s">
        <v>159</v>
      </c>
      <c r="I10" s="28">
        <v>2020</v>
      </c>
    </row>
    <row r="11" spans="1:10" x14ac:dyDescent="0.25">
      <c r="A11" s="9" t="s">
        <v>4</v>
      </c>
      <c r="B11" s="8"/>
      <c r="C11" s="8"/>
      <c r="D11" s="8"/>
      <c r="E11" s="8"/>
      <c r="F11" s="8"/>
      <c r="G11" s="8"/>
      <c r="H11" s="8"/>
      <c r="I11" s="8"/>
    </row>
    <row r="12" spans="1:10" x14ac:dyDescent="0.25">
      <c r="A12" s="3" t="s">
        <v>5</v>
      </c>
      <c r="B12" s="4"/>
      <c r="C12" s="4"/>
      <c r="D12" s="4"/>
      <c r="E12" s="4"/>
      <c r="F12" s="4"/>
      <c r="G12" s="5"/>
      <c r="H12" s="7" t="s">
        <v>6</v>
      </c>
      <c r="I12" s="7" t="s">
        <v>11</v>
      </c>
    </row>
    <row r="13" spans="1:10" x14ac:dyDescent="0.25">
      <c r="A13" s="76"/>
      <c r="B13" s="77"/>
      <c r="C13" s="77"/>
      <c r="D13" s="77"/>
      <c r="E13" s="77"/>
      <c r="F13" s="77"/>
      <c r="G13" s="78"/>
      <c r="H13" s="29"/>
      <c r="I13" s="29"/>
    </row>
    <row r="14" spans="1:10" ht="18.75" customHeight="1" x14ac:dyDescent="0.25">
      <c r="A14" s="10" t="s">
        <v>132</v>
      </c>
    </row>
    <row r="15" spans="1:10" x14ac:dyDescent="0.25">
      <c r="A15" s="9" t="s">
        <v>133</v>
      </c>
      <c r="B15" s="8"/>
      <c r="C15" s="8"/>
      <c r="D15" s="8"/>
      <c r="E15" s="8"/>
      <c r="F15" s="8"/>
      <c r="G15" s="8"/>
      <c r="H15" s="8"/>
      <c r="I15" s="8"/>
    </row>
    <row r="16" spans="1:10" x14ac:dyDescent="0.25">
      <c r="A16" s="3" t="s">
        <v>134</v>
      </c>
      <c r="B16" s="4"/>
      <c r="C16" s="4"/>
      <c r="D16" s="4"/>
      <c r="E16" s="5"/>
      <c r="F16" s="3" t="s">
        <v>135</v>
      </c>
      <c r="G16" s="4"/>
      <c r="H16" s="4"/>
      <c r="I16" s="5"/>
    </row>
    <row r="17" spans="1:9" ht="18.75" customHeight="1" x14ac:dyDescent="0.25">
      <c r="A17" s="70"/>
      <c r="B17" s="71"/>
      <c r="C17" s="71"/>
      <c r="D17" s="71"/>
      <c r="E17" s="72"/>
      <c r="F17" s="70"/>
      <c r="G17" s="71"/>
      <c r="H17" s="71"/>
      <c r="I17" s="72"/>
    </row>
    <row r="18" spans="1:9" x14ac:dyDescent="0.25">
      <c r="A18" s="3" t="s">
        <v>7</v>
      </c>
      <c r="B18" s="4"/>
      <c r="C18" s="4"/>
      <c r="D18" s="4"/>
      <c r="E18" s="5"/>
      <c r="F18" s="3" t="s">
        <v>8</v>
      </c>
      <c r="G18" s="5"/>
      <c r="H18" s="7" t="s">
        <v>9</v>
      </c>
      <c r="I18" s="7" t="s">
        <v>10</v>
      </c>
    </row>
    <row r="19" spans="1:9" x14ac:dyDescent="0.25">
      <c r="A19" s="70"/>
      <c r="B19" s="71"/>
      <c r="C19" s="71"/>
      <c r="D19" s="71"/>
      <c r="E19" s="72"/>
      <c r="F19" s="70"/>
      <c r="G19" s="72"/>
      <c r="H19" s="30"/>
      <c r="I19" s="31"/>
    </row>
    <row r="20" spans="1:9" x14ac:dyDescent="0.25">
      <c r="A20" s="3" t="s">
        <v>136</v>
      </c>
      <c r="B20" s="4"/>
      <c r="C20" s="4"/>
      <c r="D20" s="4"/>
      <c r="E20" s="4"/>
      <c r="F20" s="4"/>
      <c r="G20" s="5"/>
      <c r="H20" s="3" t="s">
        <v>137</v>
      </c>
      <c r="I20" s="5"/>
    </row>
    <row r="21" spans="1:9" x14ac:dyDescent="0.25">
      <c r="A21" s="70"/>
      <c r="B21" s="71"/>
      <c r="C21" s="71"/>
      <c r="D21" s="71"/>
      <c r="E21" s="71"/>
      <c r="F21" s="71"/>
      <c r="G21" s="72"/>
      <c r="H21" s="70"/>
      <c r="I21" s="72"/>
    </row>
    <row r="22" spans="1:9" ht="13.5" customHeight="1" x14ac:dyDescent="0.25">
      <c r="A22" s="25" t="s">
        <v>160</v>
      </c>
      <c r="B22" s="4"/>
      <c r="C22" s="4"/>
      <c r="D22" s="4"/>
      <c r="E22" s="4"/>
      <c r="F22" s="4"/>
      <c r="G22" s="4"/>
      <c r="H22" s="4"/>
      <c r="I22" s="5"/>
    </row>
    <row r="23" spans="1:9" ht="13.5" customHeight="1" x14ac:dyDescent="0.25">
      <c r="A23" s="16" t="str">
        <f>"By "&amp;IF(I7="OPTins","electronically submitting","signing")&amp;" this Report, I hereby certify that this Report, including but not limited to"</f>
        <v>By signing this Report, I hereby certify that this Report, including but not limited to</v>
      </c>
      <c r="B23" s="17"/>
      <c r="C23" s="17"/>
      <c r="D23" s="17"/>
      <c r="E23" s="17"/>
      <c r="F23" s="17"/>
      <c r="G23" s="17"/>
      <c r="H23" s="17"/>
      <c r="I23" s="18"/>
    </row>
    <row r="24" spans="1:9" ht="13.5" customHeight="1" x14ac:dyDescent="0.25">
      <c r="A24" s="16" t="s">
        <v>161</v>
      </c>
      <c r="B24" s="17"/>
      <c r="C24" s="17"/>
      <c r="D24" s="17"/>
      <c r="E24" s="17"/>
      <c r="F24" s="17"/>
      <c r="G24" s="17"/>
      <c r="H24" s="17"/>
      <c r="I24" s="18"/>
    </row>
    <row r="25" spans="1:9" x14ac:dyDescent="0.25">
      <c r="A25" s="81"/>
      <c r="B25" s="82"/>
      <c r="C25" s="82"/>
      <c r="D25" s="82"/>
      <c r="E25" s="82"/>
      <c r="F25" s="17"/>
      <c r="G25" s="17"/>
      <c r="H25" s="79"/>
      <c r="I25" s="80"/>
    </row>
    <row r="26" spans="1:9" x14ac:dyDescent="0.25">
      <c r="A26" s="83" t="s">
        <v>162</v>
      </c>
      <c r="B26" s="84"/>
      <c r="C26" s="84"/>
      <c r="D26" s="84"/>
      <c r="E26" s="84"/>
      <c r="F26" s="6"/>
      <c r="G26" s="6"/>
      <c r="H26" s="84" t="s">
        <v>138</v>
      </c>
      <c r="I26" s="85"/>
    </row>
    <row r="27" spans="1:9" ht="9" customHeight="1" x14ac:dyDescent="0.25"/>
    <row r="28" spans="1:9" x14ac:dyDescent="0.25">
      <c r="A28" s="9" t="s">
        <v>141</v>
      </c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t="s">
        <v>167</v>
      </c>
      <c r="G29" s="86">
        <v>0</v>
      </c>
      <c r="H29" s="87"/>
      <c r="I29" s="41" t="s">
        <v>172</v>
      </c>
    </row>
    <row r="30" spans="1:9" x14ac:dyDescent="0.25">
      <c r="A30" t="s">
        <v>166</v>
      </c>
      <c r="G30" s="86">
        <v>0</v>
      </c>
      <c r="H30" s="87"/>
      <c r="I30" s="41" t="s">
        <v>173</v>
      </c>
    </row>
    <row r="31" spans="1:9" ht="9" customHeight="1" x14ac:dyDescent="0.25"/>
    <row r="32" spans="1:9" x14ac:dyDescent="0.25">
      <c r="A32" s="35" t="s">
        <v>171</v>
      </c>
      <c r="B32" s="1"/>
      <c r="C32" s="1"/>
      <c r="D32" s="1"/>
      <c r="E32" s="1"/>
      <c r="F32" s="1"/>
      <c r="G32" s="34" t="s">
        <v>142</v>
      </c>
      <c r="H32" s="60">
        <v>0</v>
      </c>
      <c r="I32" s="61"/>
    </row>
    <row r="33" spans="1:9" ht="9.75" customHeight="1" x14ac:dyDescent="0.25">
      <c r="I33" s="19" t="s">
        <v>149</v>
      </c>
    </row>
    <row r="34" spans="1:9" x14ac:dyDescent="0.25">
      <c r="A34" s="9" t="s">
        <v>143</v>
      </c>
      <c r="B34" s="9"/>
      <c r="C34" s="9"/>
      <c r="D34" s="9"/>
      <c r="E34" s="9"/>
      <c r="F34" s="9"/>
      <c r="G34" s="9"/>
      <c r="H34" s="9"/>
      <c r="I34" s="9"/>
    </row>
    <row r="35" spans="1:9" ht="31.5" customHeight="1" x14ac:dyDescent="0.25">
      <c r="A35" s="59" t="s">
        <v>168</v>
      </c>
      <c r="B35" s="59"/>
      <c r="C35" s="59"/>
      <c r="D35" s="59"/>
      <c r="E35" s="59"/>
      <c r="F35" s="59"/>
      <c r="G35" s="59"/>
      <c r="H35" s="69"/>
      <c r="I35" s="32" t="s">
        <v>145</v>
      </c>
    </row>
    <row r="36" spans="1:9" ht="6" customHeight="1" x14ac:dyDescent="0.25">
      <c r="I36" s="26"/>
    </row>
    <row r="37" spans="1:9" ht="29.25" customHeight="1" x14ac:dyDescent="0.25">
      <c r="A37" s="59" t="s">
        <v>156</v>
      </c>
      <c r="B37" s="59"/>
      <c r="C37" s="59"/>
      <c r="D37" s="59"/>
      <c r="E37" s="59"/>
      <c r="F37" s="59"/>
      <c r="G37" s="59"/>
      <c r="H37" s="59"/>
      <c r="I37" s="32" t="s">
        <v>145</v>
      </c>
    </row>
    <row r="38" spans="1:9" ht="6" customHeight="1" x14ac:dyDescent="0.25"/>
    <row r="39" spans="1:9" x14ac:dyDescent="0.25">
      <c r="A39" s="35" t="str">
        <f>IF(I35="Yes","Estimated Arizona","Arizona")&amp;" state income tax liability for Calendar Year "&amp;I10</f>
        <v>Arizona state income tax liability for Calendar Year 2020</v>
      </c>
      <c r="B39" s="1"/>
      <c r="C39" s="1"/>
      <c r="D39" s="1"/>
      <c r="E39" s="1"/>
      <c r="F39" s="1"/>
      <c r="G39" s="34" t="s">
        <v>146</v>
      </c>
      <c r="H39" s="60">
        <v>0</v>
      </c>
      <c r="I39" s="61"/>
    </row>
    <row r="40" spans="1:9" ht="9.75" customHeight="1" x14ac:dyDescent="0.25">
      <c r="I40" s="19" t="s">
        <v>150</v>
      </c>
    </row>
    <row r="41" spans="1:9" x14ac:dyDescent="0.25">
      <c r="A41" s="9" t="s">
        <v>147</v>
      </c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t="s">
        <v>155</v>
      </c>
      <c r="H42" s="65">
        <f>+IF(TI_AZ&gt;TI_DOM,0,TI_DOM-TI_AZ)</f>
        <v>0</v>
      </c>
      <c r="I42" s="66"/>
    </row>
    <row r="43" spans="1:9" x14ac:dyDescent="0.25">
      <c r="A43" s="11" t="str">
        <f>IF(I6="New","","&gt;  Enter the amount you paid with the previously filed E-TITLE report for "&amp;I10)</f>
        <v/>
      </c>
      <c r="G43" s="12"/>
      <c r="H43" s="62"/>
      <c r="I43" s="63"/>
    </row>
    <row r="44" spans="1:9" ht="4.5" customHeight="1" thickBot="1" x14ac:dyDescent="0.3">
      <c r="A44" s="11"/>
      <c r="G44" s="12"/>
      <c r="H44" s="21"/>
      <c r="I44" s="21"/>
    </row>
    <row r="45" spans="1:9" ht="17.25" thickTop="1" thickBot="1" x14ac:dyDescent="0.3">
      <c r="A45" s="35" t="str">
        <f>+IF(TI_RT&gt;0,"RETALIATION DUE: You must pay the amount shown on this line.",IF(TI_RT&lt;0,"REFUND: The Department will issue a refund for the amount you are owed","Submit this report even though it calculates $0.00 as due"))</f>
        <v>Submit this report even though it calculates $0.00 as due</v>
      </c>
      <c r="G45" s="12"/>
      <c r="H45" s="67">
        <f>+IF(I6="New",H42,H42-H43)</f>
        <v>0</v>
      </c>
      <c r="I45" s="68"/>
    </row>
    <row r="46" spans="1:9" ht="15" customHeight="1" thickTop="1" x14ac:dyDescent="0.3">
      <c r="A46" s="1"/>
      <c r="G46" s="12"/>
      <c r="H46" s="20"/>
      <c r="I46" s="22" t="s">
        <v>154</v>
      </c>
    </row>
    <row r="47" spans="1:9" x14ac:dyDescent="0.25">
      <c r="A47" s="9" t="str">
        <f>"FILING "&amp;IF(TI_RT&gt;0,"AND PAYMENT ","")&amp;"INSTRUCTIONS"</f>
        <v>FILING INSTRUCTIONS</v>
      </c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t="s">
        <v>164</v>
      </c>
    </row>
    <row r="49" spans="1:20" ht="15" customHeight="1" x14ac:dyDescent="0.25">
      <c r="A49" t="s">
        <v>148</v>
      </c>
    </row>
    <row r="50" spans="1:20" ht="33.75" customHeight="1" x14ac:dyDescent="0.25">
      <c r="A50" s="64" t="str">
        <f>IF(I6="New","BY APRIL 15, "&amp;TEXT(VALUE(I10)+1,"0000")&amp;", include this form"&amp;IF(TI_RT&gt;0,", your payment of the RETALIATION DUE amount (Line C)","")&amp;" and the following:","Include this form"&amp;IF(TI_RT&gt;0,", your payment of the RETALIATION DUE amount (Line C)","")&amp;" and the following:")</f>
        <v>BY APRIL 15, 2021, include this form and the following:</v>
      </c>
      <c r="B50" s="59"/>
      <c r="C50" s="59"/>
      <c r="D50" s="59"/>
      <c r="E50" s="59"/>
      <c r="F50" s="59"/>
      <c r="G50" s="59"/>
      <c r="H50" s="59"/>
      <c r="I50" s="59"/>
    </row>
    <row r="51" spans="1:20" x14ac:dyDescent="0.25">
      <c r="A51" t="str">
        <f>"&gt; A copy of all filed Arizona state income tax forms, schedules and worksheets for Calendar Year "&amp;I10&amp;"."</f>
        <v>&gt; A copy of all filed Arizona state income tax forms, schedules and worksheets for Calendar Year 2020.</v>
      </c>
    </row>
    <row r="52" spans="1:20" x14ac:dyDescent="0.25">
      <c r="A52" t="str">
        <f>IF(I6="Amended","&gt; A copy of the Form E-TITLE report you previously filed for Calendar Year "&amp;I10,IF(AND(I6="New",I7="Mail"),"&gt; A copy of Schedule T from your Annual Statement filling",""))</f>
        <v/>
      </c>
    </row>
    <row r="53" spans="1:20" x14ac:dyDescent="0.25">
      <c r="A53" t="s">
        <v>163</v>
      </c>
    </row>
    <row r="54" spans="1:20" x14ac:dyDescent="0.25">
      <c r="A54" t="str">
        <f>+IF(I37="Yes","&gt; A pro forma Arizona state income tax return representing the title insurer's tax liability","")</f>
        <v/>
      </c>
    </row>
    <row r="55" spans="1:20" x14ac:dyDescent="0.25">
      <c r="A55" t="str">
        <f>IF(I37="Yes","&gt; A description of how you determined the amount of Arizona state income tax applicable to the title insurer","")</f>
        <v/>
      </c>
    </row>
    <row r="56" spans="1:20" x14ac:dyDescent="0.25">
      <c r="A56" t="str">
        <f>IF(I37="Yes","&gt; Sufficient documentation to enable us to replicate your calculations","")</f>
        <v/>
      </c>
    </row>
    <row r="57" spans="1:20" ht="16.5" customHeight="1" x14ac:dyDescent="0.25">
      <c r="A57" s="37" t="str">
        <f>"HOW TO FILE YOUR REPORT"&amp;IF(TI_RT&gt;0," AND PAY THE RETALIATION DUE AMOUNT","")&amp;":"</f>
        <v>HOW TO FILE YOUR REPORT:</v>
      </c>
    </row>
    <row r="58" spans="1:20" ht="50.25" customHeight="1" x14ac:dyDescent="0.25">
      <c r="A58" s="58" t="str">
        <f>+IF(I7="OPTins",+Z304,Z306)</f>
        <v>The preparer must sign the Preparer's Attestation.  Submit your Report and other required materials by mail to the address at the top of this form.</v>
      </c>
      <c r="B58" s="58"/>
      <c r="C58" s="58"/>
      <c r="D58" s="58"/>
      <c r="E58" s="58"/>
      <c r="F58" s="58"/>
      <c r="G58" s="58"/>
      <c r="H58" s="58"/>
      <c r="I58" s="58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9" customHeight="1" x14ac:dyDescent="0.25"/>
    <row r="61" spans="1:20" x14ac:dyDescent="0.25">
      <c r="B61" s="59"/>
      <c r="C61" s="59"/>
      <c r="D61" s="59"/>
      <c r="E61" s="59"/>
      <c r="F61" s="59"/>
      <c r="G61" s="59"/>
      <c r="H61" s="59"/>
      <c r="I61" s="59"/>
      <c r="J61" s="23"/>
    </row>
    <row r="198" spans="19:21" ht="34.5" customHeight="1" x14ac:dyDescent="0.25">
      <c r="S198" s="73" t="s">
        <v>131</v>
      </c>
      <c r="T198" s="74"/>
      <c r="U198" s="75"/>
    </row>
    <row r="199" spans="19:21" x14ac:dyDescent="0.25">
      <c r="S199" t="s">
        <v>12</v>
      </c>
      <c r="T199" t="s">
        <v>9</v>
      </c>
      <c r="U199" t="s">
        <v>165</v>
      </c>
    </row>
    <row r="200" spans="19:21" x14ac:dyDescent="0.25">
      <c r="S200" t="s">
        <v>16</v>
      </c>
      <c r="T200" t="s">
        <v>15</v>
      </c>
      <c r="U200" s="33">
        <v>0.01</v>
      </c>
    </row>
    <row r="201" spans="19:21" x14ac:dyDescent="0.25">
      <c r="S201" t="s">
        <v>14</v>
      </c>
      <c r="T201" t="s">
        <v>13</v>
      </c>
      <c r="U201" s="33">
        <v>3.5999999999999997E-2</v>
      </c>
    </row>
    <row r="202" spans="19:21" x14ac:dyDescent="0.25">
      <c r="S202" t="s">
        <v>20</v>
      </c>
      <c r="T202" t="s">
        <v>19</v>
      </c>
      <c r="U202" s="33"/>
    </row>
    <row r="203" spans="19:21" x14ac:dyDescent="0.25">
      <c r="S203" t="s">
        <v>114</v>
      </c>
      <c r="T203" t="s">
        <v>113</v>
      </c>
      <c r="U203" s="33"/>
    </row>
    <row r="204" spans="19:21" x14ac:dyDescent="0.25">
      <c r="S204" t="s">
        <v>18</v>
      </c>
      <c r="T204" t="s">
        <v>17</v>
      </c>
      <c r="U204" s="33"/>
    </row>
    <row r="205" spans="19:21" x14ac:dyDescent="0.25">
      <c r="S205" t="s">
        <v>22</v>
      </c>
      <c r="T205" t="s">
        <v>21</v>
      </c>
      <c r="U205" s="33">
        <v>2.35E-2</v>
      </c>
    </row>
    <row r="206" spans="19:21" x14ac:dyDescent="0.25">
      <c r="S206" t="s">
        <v>24</v>
      </c>
      <c r="T206" t="s">
        <v>23</v>
      </c>
      <c r="U206" s="33">
        <v>0.02</v>
      </c>
    </row>
    <row r="207" spans="19:21" x14ac:dyDescent="0.25">
      <c r="S207" t="s">
        <v>26</v>
      </c>
      <c r="T207" t="s">
        <v>25</v>
      </c>
      <c r="U207" s="33"/>
    </row>
    <row r="208" spans="19:21" x14ac:dyDescent="0.25">
      <c r="S208" t="s">
        <v>116</v>
      </c>
      <c r="T208" t="s">
        <v>115</v>
      </c>
      <c r="U208" s="33"/>
    </row>
    <row r="209" spans="19:21" x14ac:dyDescent="0.25">
      <c r="S209" t="s">
        <v>28</v>
      </c>
      <c r="T209" t="s">
        <v>27</v>
      </c>
      <c r="U209" s="33"/>
    </row>
    <row r="210" spans="19:21" x14ac:dyDescent="0.25">
      <c r="S210" t="s">
        <v>30</v>
      </c>
      <c r="T210" t="s">
        <v>29</v>
      </c>
      <c r="U210" s="33">
        <v>1.7500000000000002E-2</v>
      </c>
    </row>
    <row r="211" spans="19:21" x14ac:dyDescent="0.25">
      <c r="S211" t="s">
        <v>118</v>
      </c>
      <c r="T211" t="s">
        <v>117</v>
      </c>
      <c r="U211" s="33"/>
    </row>
    <row r="212" spans="19:21" x14ac:dyDescent="0.25">
      <c r="S212" t="s">
        <v>32</v>
      </c>
      <c r="T212" t="s">
        <v>31</v>
      </c>
      <c r="U212" s="33"/>
    </row>
    <row r="213" spans="19:21" x14ac:dyDescent="0.25">
      <c r="S213" t="s">
        <v>120</v>
      </c>
      <c r="T213" t="s">
        <v>119</v>
      </c>
      <c r="U213" s="33"/>
    </row>
    <row r="214" spans="19:21" x14ac:dyDescent="0.25">
      <c r="S214" t="s">
        <v>34</v>
      </c>
      <c r="T214" t="s">
        <v>33</v>
      </c>
      <c r="U214" s="33"/>
    </row>
    <row r="215" spans="19:21" x14ac:dyDescent="0.25">
      <c r="S215" t="s">
        <v>42</v>
      </c>
      <c r="T215" t="s">
        <v>41</v>
      </c>
      <c r="U215" s="33"/>
    </row>
    <row r="216" spans="19:21" x14ac:dyDescent="0.25">
      <c r="S216" t="s">
        <v>36</v>
      </c>
      <c r="T216" t="s">
        <v>35</v>
      </c>
      <c r="U216" s="33">
        <v>1.4999999999999999E-2</v>
      </c>
    </row>
    <row r="217" spans="19:21" x14ac:dyDescent="0.25">
      <c r="S217" t="s">
        <v>38</v>
      </c>
      <c r="T217" t="s">
        <v>37</v>
      </c>
      <c r="U217" s="33">
        <v>5.0000000000000001E-3</v>
      </c>
    </row>
    <row r="218" spans="19:21" x14ac:dyDescent="0.25">
      <c r="S218" t="s">
        <v>40</v>
      </c>
      <c r="T218" t="s">
        <v>39</v>
      </c>
      <c r="U218" s="33"/>
    </row>
    <row r="219" spans="19:21" x14ac:dyDescent="0.25">
      <c r="S219" t="s">
        <v>44</v>
      </c>
      <c r="T219" t="s">
        <v>43</v>
      </c>
      <c r="U219" s="33"/>
    </row>
    <row r="220" spans="19:21" x14ac:dyDescent="0.25">
      <c r="S220" t="s">
        <v>46</v>
      </c>
      <c r="T220" t="s">
        <v>45</v>
      </c>
      <c r="U220" s="33"/>
    </row>
    <row r="221" spans="19:21" x14ac:dyDescent="0.25">
      <c r="S221" t="s">
        <v>48</v>
      </c>
      <c r="T221" t="s">
        <v>47</v>
      </c>
      <c r="U221" s="33"/>
    </row>
    <row r="222" spans="19:21" x14ac:dyDescent="0.25">
      <c r="S222" t="s">
        <v>54</v>
      </c>
      <c r="T222" t="s">
        <v>53</v>
      </c>
      <c r="U222" s="33"/>
    </row>
    <row r="223" spans="19:21" x14ac:dyDescent="0.25">
      <c r="S223" t="s">
        <v>52</v>
      </c>
      <c r="T223" t="s">
        <v>51</v>
      </c>
      <c r="U223" s="33"/>
    </row>
    <row r="224" spans="19:21" x14ac:dyDescent="0.25">
      <c r="S224" t="s">
        <v>50</v>
      </c>
      <c r="T224" t="s">
        <v>49</v>
      </c>
      <c r="U224" s="33"/>
    </row>
    <row r="225" spans="19:21" x14ac:dyDescent="0.25">
      <c r="S225" t="s">
        <v>122</v>
      </c>
      <c r="T225" t="s">
        <v>121</v>
      </c>
      <c r="U225" s="33"/>
    </row>
    <row r="226" spans="19:21" x14ac:dyDescent="0.25">
      <c r="S226" t="s">
        <v>56</v>
      </c>
      <c r="T226" t="s">
        <v>55</v>
      </c>
      <c r="U226" s="33"/>
    </row>
    <row r="227" spans="19:21" x14ac:dyDescent="0.25">
      <c r="S227" t="s">
        <v>58</v>
      </c>
      <c r="T227" t="s">
        <v>57</v>
      </c>
      <c r="U227" s="33">
        <v>0.02</v>
      </c>
    </row>
    <row r="228" spans="19:21" x14ac:dyDescent="0.25">
      <c r="S228" t="s">
        <v>62</v>
      </c>
      <c r="T228" t="s">
        <v>61</v>
      </c>
      <c r="U228" s="33"/>
    </row>
    <row r="229" spans="19:21" x14ac:dyDescent="0.25">
      <c r="S229" t="s">
        <v>124</v>
      </c>
      <c r="T229" t="s">
        <v>123</v>
      </c>
      <c r="U229" s="33"/>
    </row>
    <row r="230" spans="19:21" x14ac:dyDescent="0.25">
      <c r="S230" t="s">
        <v>60</v>
      </c>
      <c r="T230" t="s">
        <v>59</v>
      </c>
      <c r="U230" s="33"/>
    </row>
    <row r="231" spans="19:21" x14ac:dyDescent="0.25">
      <c r="S231" t="s">
        <v>64</v>
      </c>
      <c r="T231" t="s">
        <v>63</v>
      </c>
      <c r="U231" s="33"/>
    </row>
    <row r="232" spans="19:21" x14ac:dyDescent="0.25">
      <c r="S232" t="s">
        <v>78</v>
      </c>
      <c r="T232" t="s">
        <v>77</v>
      </c>
      <c r="U232" s="33">
        <v>1.9E-2</v>
      </c>
    </row>
    <row r="233" spans="19:21" x14ac:dyDescent="0.25">
      <c r="S233" t="s">
        <v>80</v>
      </c>
      <c r="T233" t="s">
        <v>79</v>
      </c>
      <c r="U233" s="33"/>
    </row>
    <row r="234" spans="19:21" x14ac:dyDescent="0.25">
      <c r="S234" t="s">
        <v>66</v>
      </c>
      <c r="T234" t="s">
        <v>65</v>
      </c>
      <c r="U234" s="33">
        <v>0.01</v>
      </c>
    </row>
    <row r="235" spans="19:21" x14ac:dyDescent="0.25">
      <c r="S235" t="s">
        <v>70</v>
      </c>
      <c r="T235" t="s">
        <v>69</v>
      </c>
      <c r="U235" s="33">
        <v>1.2500000000000001E-2</v>
      </c>
    </row>
    <row r="236" spans="19:21" x14ac:dyDescent="0.25">
      <c r="S236" t="s">
        <v>72</v>
      </c>
      <c r="T236" t="s">
        <v>71</v>
      </c>
      <c r="U236" s="33"/>
    </row>
    <row r="237" spans="19:21" x14ac:dyDescent="0.25">
      <c r="S237" t="s">
        <v>74</v>
      </c>
      <c r="T237" t="s">
        <v>73</v>
      </c>
      <c r="U237" s="33"/>
    </row>
    <row r="238" spans="19:21" x14ac:dyDescent="0.25">
      <c r="S238" t="s">
        <v>68</v>
      </c>
      <c r="T238" t="s">
        <v>67</v>
      </c>
      <c r="U238" s="33"/>
    </row>
    <row r="239" spans="19:21" x14ac:dyDescent="0.25">
      <c r="S239" t="s">
        <v>76</v>
      </c>
      <c r="T239" t="s">
        <v>75</v>
      </c>
      <c r="U239" s="33">
        <v>0.02</v>
      </c>
    </row>
    <row r="240" spans="19:21" x14ac:dyDescent="0.25">
      <c r="S240" t="s">
        <v>82</v>
      </c>
      <c r="T240" t="s">
        <v>81</v>
      </c>
      <c r="U240" s="33">
        <v>1.4E-2</v>
      </c>
    </row>
    <row r="241" spans="19:21" x14ac:dyDescent="0.25">
      <c r="S241" t="s">
        <v>84</v>
      </c>
      <c r="T241" t="s">
        <v>83</v>
      </c>
      <c r="U241" s="33">
        <v>2.5000000000000001E-2</v>
      </c>
    </row>
    <row r="242" spans="19:21" x14ac:dyDescent="0.25">
      <c r="S242" t="s">
        <v>86</v>
      </c>
      <c r="T242" t="s">
        <v>85</v>
      </c>
      <c r="U242" s="33"/>
    </row>
    <row r="243" spans="19:21" x14ac:dyDescent="0.25">
      <c r="S243" t="s">
        <v>88</v>
      </c>
      <c r="T243" t="s">
        <v>87</v>
      </c>
      <c r="U243" s="33">
        <v>0.02</v>
      </c>
    </row>
    <row r="244" spans="19:21" x14ac:dyDescent="0.25">
      <c r="S244" t="s">
        <v>128</v>
      </c>
      <c r="T244" t="s">
        <v>127</v>
      </c>
      <c r="U244" s="33"/>
    </row>
    <row r="245" spans="19:21" x14ac:dyDescent="0.25">
      <c r="S245" t="s">
        <v>126</v>
      </c>
      <c r="T245" t="s">
        <v>125</v>
      </c>
      <c r="U245" s="33"/>
    </row>
    <row r="246" spans="19:21" x14ac:dyDescent="0.25">
      <c r="S246" t="s">
        <v>90</v>
      </c>
      <c r="T246" t="s">
        <v>89</v>
      </c>
      <c r="U246" s="33"/>
    </row>
    <row r="247" spans="19:21" x14ac:dyDescent="0.25">
      <c r="S247" t="s">
        <v>92</v>
      </c>
      <c r="T247" t="s">
        <v>91</v>
      </c>
      <c r="U247" s="33"/>
    </row>
    <row r="248" spans="19:21" x14ac:dyDescent="0.25">
      <c r="S248" t="s">
        <v>94</v>
      </c>
      <c r="T248" t="s">
        <v>93</v>
      </c>
      <c r="U248" s="33"/>
    </row>
    <row r="249" spans="19:21" x14ac:dyDescent="0.25">
      <c r="S249" t="s">
        <v>96</v>
      </c>
      <c r="T249" t="s">
        <v>95</v>
      </c>
      <c r="U249" s="33"/>
    </row>
    <row r="250" spans="19:21" x14ac:dyDescent="0.25">
      <c r="S250" t="s">
        <v>98</v>
      </c>
      <c r="T250" t="s">
        <v>97</v>
      </c>
      <c r="U250" s="33">
        <v>1.453E-2</v>
      </c>
    </row>
    <row r="251" spans="19:21" x14ac:dyDescent="0.25">
      <c r="S251" t="s">
        <v>100</v>
      </c>
      <c r="T251" t="s">
        <v>99</v>
      </c>
      <c r="U251" s="33">
        <v>4.4999999999999997E-3</v>
      </c>
    </row>
    <row r="252" spans="19:21" x14ac:dyDescent="0.25">
      <c r="S252" t="s">
        <v>104</v>
      </c>
      <c r="T252" t="s">
        <v>103</v>
      </c>
      <c r="U252" s="33"/>
    </row>
    <row r="253" spans="19:21" x14ac:dyDescent="0.25">
      <c r="S253" t="s">
        <v>130</v>
      </c>
      <c r="T253" t="s">
        <v>129</v>
      </c>
      <c r="U253" s="33"/>
    </row>
    <row r="254" spans="19:21" x14ac:dyDescent="0.25">
      <c r="S254" t="s">
        <v>102</v>
      </c>
      <c r="T254" t="s">
        <v>101</v>
      </c>
      <c r="U254" s="33"/>
    </row>
    <row r="255" spans="19:21" x14ac:dyDescent="0.25">
      <c r="S255" t="s">
        <v>106</v>
      </c>
      <c r="T255" t="s">
        <v>105</v>
      </c>
      <c r="U255" s="33"/>
    </row>
    <row r="256" spans="19:21" x14ac:dyDescent="0.25">
      <c r="S256" t="s">
        <v>110</v>
      </c>
      <c r="T256" t="s">
        <v>109</v>
      </c>
      <c r="U256" s="33"/>
    </row>
    <row r="257" spans="19:21" x14ac:dyDescent="0.25">
      <c r="S257" t="s">
        <v>108</v>
      </c>
      <c r="T257" t="s">
        <v>107</v>
      </c>
      <c r="U257" s="33"/>
    </row>
    <row r="258" spans="19:21" x14ac:dyDescent="0.25">
      <c r="S258" t="s">
        <v>112</v>
      </c>
      <c r="T258" t="s">
        <v>111</v>
      </c>
      <c r="U258" s="33"/>
    </row>
    <row r="296" spans="21:33" x14ac:dyDescent="0.25">
      <c r="U296" t="s">
        <v>157</v>
      </c>
    </row>
    <row r="297" spans="21:33" x14ac:dyDescent="0.25">
      <c r="U297" t="s">
        <v>158</v>
      </c>
    </row>
    <row r="298" spans="21:33" x14ac:dyDescent="0.25">
      <c r="V298" t="s">
        <v>144</v>
      </c>
    </row>
    <row r="299" spans="21:33" x14ac:dyDescent="0.25">
      <c r="V299" t="s">
        <v>145</v>
      </c>
    </row>
    <row r="300" spans="21:33" x14ac:dyDescent="0.25">
      <c r="W300" t="s">
        <v>152</v>
      </c>
    </row>
    <row r="301" spans="21:33" x14ac:dyDescent="0.25">
      <c r="W301" t="s">
        <v>153</v>
      </c>
    </row>
    <row r="304" spans="21:33" x14ac:dyDescent="0.25">
      <c r="Y304" s="36" t="s">
        <v>169</v>
      </c>
      <c r="Z304" s="58" t="str">
        <f>"Use the NAIC OPTins system to file"&amp;IF(TI_RT&gt;0," and pay","")&amp;".  Contact the OPTins Help Desk at optinshelp@naic.org, or (816) 783-8990 to set up an OPTins account."</f>
        <v>Use the NAIC OPTins system to file.  Contact the OPTins Help Desk at optinshelp@naic.org, or (816) 783-8990 to set up an OPTins account.</v>
      </c>
      <c r="AA304" s="58"/>
      <c r="AB304" s="58"/>
      <c r="AC304" s="58"/>
      <c r="AD304" s="58"/>
      <c r="AE304" s="58"/>
      <c r="AF304" s="58"/>
      <c r="AG304" s="58"/>
    </row>
    <row r="306" spans="25:33" x14ac:dyDescent="0.25">
      <c r="Y306" s="36" t="s">
        <v>170</v>
      </c>
      <c r="Z306" s="58" t="str">
        <f>"The preparer must sign the Preparer's Attestation.  Submit your Report"&amp;IF(TI_RT&gt;0,", payment (payable to ARIZONA INSURANCE TAX SECTION),","")&amp;" and other required materials by mail to the address at the top of this form."</f>
        <v>The preparer must sign the Preparer's Attestation.  Submit your Report and other required materials by mail to the address at the top of this form.</v>
      </c>
      <c r="AA306" s="58"/>
      <c r="AB306" s="58"/>
      <c r="AC306" s="58"/>
      <c r="AD306" s="58"/>
      <c r="AE306" s="58"/>
      <c r="AF306" s="58"/>
      <c r="AG306" s="58"/>
    </row>
    <row r="349" spans="28:30" ht="16.5" thickBot="1" x14ac:dyDescent="0.3"/>
    <row r="350" spans="28:30" x14ac:dyDescent="0.25">
      <c r="AC350" s="12" t="s">
        <v>175</v>
      </c>
      <c r="AD350" s="42">
        <v>2021</v>
      </c>
    </row>
    <row r="351" spans="28:30" x14ac:dyDescent="0.25">
      <c r="AB351" s="3"/>
      <c r="AC351" s="45" t="s">
        <v>174</v>
      </c>
      <c r="AD351" s="5">
        <f>+AD350-1</f>
        <v>2020</v>
      </c>
    </row>
    <row r="352" spans="28:30" x14ac:dyDescent="0.25">
      <c r="AB352" s="16"/>
      <c r="AC352" s="17"/>
      <c r="AD352" s="18">
        <f t="shared" ref="AD352:AD355" si="0">+AD351-1</f>
        <v>2019</v>
      </c>
    </row>
    <row r="353" spans="28:30" x14ac:dyDescent="0.25">
      <c r="AB353" s="16"/>
      <c r="AC353" s="17"/>
      <c r="AD353" s="18">
        <f t="shared" si="0"/>
        <v>2018</v>
      </c>
    </row>
    <row r="354" spans="28:30" x14ac:dyDescent="0.25">
      <c r="AB354" s="16"/>
      <c r="AC354" s="17"/>
      <c r="AD354" s="18">
        <f t="shared" si="0"/>
        <v>2017</v>
      </c>
    </row>
    <row r="355" spans="28:30" x14ac:dyDescent="0.25">
      <c r="AB355" s="43"/>
      <c r="AC355" s="6"/>
      <c r="AD355" s="44">
        <f t="shared" si="0"/>
        <v>2016</v>
      </c>
    </row>
  </sheetData>
  <sheetProtection algorithmName="SHA-512" hashValue="3nFN1NqXSqxlpdQXejiVFeR2VlXDO3OvpH+1pLRUIeBvz8iTCCG+ku0rR4Ct77oSsz4blMZWUmbTsKNP/n3nvA==" saltValue="LYbKGgkb1DEeTRR6OCPS3g==" spinCount="100000" sheet="1" objects="1" scenarios="1"/>
  <dataConsolidate/>
  <mergeCells count="26">
    <mergeCell ref="A21:G21"/>
    <mergeCell ref="H21:I21"/>
    <mergeCell ref="S198:U198"/>
    <mergeCell ref="A13:G13"/>
    <mergeCell ref="A17:E17"/>
    <mergeCell ref="F17:I17"/>
    <mergeCell ref="A19:E19"/>
    <mergeCell ref="F19:G19"/>
    <mergeCell ref="H25:I25"/>
    <mergeCell ref="A25:E25"/>
    <mergeCell ref="A26:E26"/>
    <mergeCell ref="H26:I26"/>
    <mergeCell ref="G30:H30"/>
    <mergeCell ref="G29:H29"/>
    <mergeCell ref="Z304:AG304"/>
    <mergeCell ref="Z306:AG306"/>
    <mergeCell ref="B61:I61"/>
    <mergeCell ref="A58:I58"/>
    <mergeCell ref="H32:I32"/>
    <mergeCell ref="H39:I39"/>
    <mergeCell ref="H43:I43"/>
    <mergeCell ref="A50:I50"/>
    <mergeCell ref="H42:I42"/>
    <mergeCell ref="H45:I45"/>
    <mergeCell ref="A37:H37"/>
    <mergeCell ref="A35:H35"/>
  </mergeCells>
  <conditionalFormatting sqref="H43:I43">
    <cfRule type="expression" dxfId="3" priority="2">
      <formula>$I$6="New"</formula>
    </cfRule>
  </conditionalFormatting>
  <conditionalFormatting sqref="A26:I26">
    <cfRule type="expression" dxfId="2" priority="1">
      <formula>$I$7="OPTins"</formula>
    </cfRule>
  </conditionalFormatting>
  <dataValidations count="5">
    <dataValidation type="list" allowBlank="1" showInputMessage="1" showErrorMessage="1" sqref="I6">
      <formula1>$W$300:$W$301</formula1>
    </dataValidation>
    <dataValidation type="list" allowBlank="1" showInputMessage="1" showErrorMessage="1" sqref="I35 I37">
      <formula1>$V$298:$V$299</formula1>
    </dataValidation>
    <dataValidation type="list" allowBlank="1" showInputMessage="1" showErrorMessage="1" sqref="I8">
      <formula1>$U$296:$U$297</formula1>
    </dataValidation>
    <dataValidation type="list" allowBlank="1" showInputMessage="1" showErrorMessage="1" sqref="I13 H19">
      <formula1>$S$200:$S$258</formula1>
    </dataValidation>
    <dataValidation type="list" allowBlank="1" showInputMessage="1" showErrorMessage="1" sqref="I10">
      <formula1>$AD$351:$AD$355</formula1>
    </dataValidation>
  </dataValidations>
  <hyperlinks>
    <hyperlink ref="B4" r:id="rId1" display="http://www.optins.org/"/>
    <hyperlink ref="B5" r:id="rId2" display="optinshelp@naic.org"/>
  </hyperlinks>
  <pageMargins left="0.25" right="0.25" top="0.75" bottom="0.75" header="0.3" footer="0.3"/>
  <pageSetup orientation="portrait" r:id="rId3"/>
  <headerFooter>
    <oddFooter>&amp;L&amp;9Printed &amp;D @ &amp;T&amp;R&amp;"Calibri,Bold"&amp;9Form E-TITLE &amp;"Calibri,Regular"(v. 20180109)</oddFooter>
  </headerFooter>
  <rowBreaks count="1" manualBreakCount="1">
    <brk id="46" max="16383" man="1"/>
  </rowBreak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E-TITLE</vt:lpstr>
      <vt:lpstr>'E-TITLE'!Print_Area</vt:lpstr>
      <vt:lpstr>TI_AZ</vt:lpstr>
      <vt:lpstr>TI_DOM</vt:lpstr>
      <vt:lpstr>TI_RSK</vt:lpstr>
      <vt:lpstr>TI_RT</vt:lpstr>
      <vt:lpstr>TI_TI</vt:lpstr>
      <vt:lpstr>version</vt:lpstr>
    </vt:vector>
  </TitlesOfParts>
  <Company>AZDOI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B. Greenberg</dc:creator>
  <cp:lastModifiedBy>Jerri Carriveau</cp:lastModifiedBy>
  <cp:lastPrinted>2017-12-07T01:30:29Z</cp:lastPrinted>
  <dcterms:created xsi:type="dcterms:W3CDTF">2017-12-06T20:56:02Z</dcterms:created>
  <dcterms:modified xsi:type="dcterms:W3CDTF">2021-01-05T14:48:58Z</dcterms:modified>
</cp:coreProperties>
</file>